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corrigé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N12" i="1"/>
  <c r="O12"/>
  <c r="Q12"/>
  <c r="S12"/>
  <c r="M12"/>
  <c r="R11" l="1"/>
  <c r="R12" s="1"/>
  <c r="L8"/>
  <c r="L5"/>
  <c r="P11" s="1"/>
  <c r="P12" s="1"/>
  <c r="L31"/>
  <c r="L32" s="1"/>
  <c r="L33" s="1"/>
  <c r="L34" s="1"/>
  <c r="J31"/>
  <c r="J32" s="1"/>
  <c r="J33" s="1"/>
  <c r="L35" s="1"/>
  <c r="E31"/>
  <c r="E33" s="1"/>
  <c r="C31"/>
  <c r="B33" s="1"/>
  <c r="C34" s="1"/>
  <c r="L28"/>
  <c r="L29" s="1"/>
  <c r="H28"/>
  <c r="H29" s="1"/>
  <c r="F28"/>
  <c r="C28"/>
  <c r="J28" s="1"/>
  <c r="J29" s="1"/>
  <c r="B21"/>
  <c r="B22" s="1"/>
  <c r="B23" s="1"/>
  <c r="B24" s="1"/>
  <c r="B25" s="1"/>
  <c r="G20"/>
  <c r="C21" s="1"/>
  <c r="E20"/>
  <c r="F20" s="1"/>
  <c r="D21" s="1"/>
  <c r="I13"/>
  <c r="H14" s="1"/>
  <c r="H16" s="1"/>
  <c r="K16" s="1"/>
  <c r="D13"/>
  <c r="B14" s="1"/>
  <c r="B16" s="1"/>
  <c r="E16" s="1"/>
  <c r="D11"/>
  <c r="H11" s="1"/>
  <c r="D7"/>
  <c r="E7" s="1"/>
  <c r="E9"/>
  <c r="B9" s="1"/>
  <c r="C7"/>
  <c r="C6"/>
  <c r="D6" s="1"/>
  <c r="E6" s="1"/>
  <c r="B8"/>
  <c r="D8" s="1"/>
  <c r="C8" s="1"/>
  <c r="N34" l="1"/>
  <c r="G34"/>
  <c r="G36" s="1"/>
  <c r="G37" s="1"/>
  <c r="N8"/>
  <c r="M13"/>
  <c r="P14" s="1"/>
  <c r="P15" s="1"/>
  <c r="M14" s="1"/>
  <c r="C37"/>
  <c r="C35"/>
  <c r="G21"/>
  <c r="C22" s="1"/>
  <c r="E21"/>
  <c r="F21" s="1"/>
  <c r="D22" s="1"/>
  <c r="E22" l="1"/>
  <c r="F22" s="1"/>
  <c r="D23" s="1"/>
  <c r="G22"/>
  <c r="C23" s="1"/>
  <c r="E23" l="1"/>
  <c r="F23" s="1"/>
  <c r="D24" s="1"/>
  <c r="G23"/>
  <c r="C24" s="1"/>
  <c r="E24" l="1"/>
  <c r="F24" s="1"/>
  <c r="D25" s="1"/>
  <c r="G24"/>
  <c r="C25" s="1"/>
  <c r="E25" l="1"/>
  <c r="F25" s="1"/>
  <c r="G25"/>
</calcChain>
</file>

<file path=xl/sharedStrings.xml><?xml version="1.0" encoding="utf-8"?>
<sst xmlns="http://schemas.openxmlformats.org/spreadsheetml/2006/main" count="76" uniqueCount="63">
  <si>
    <t>DM N°1 1ES</t>
  </si>
  <si>
    <t>j</t>
  </si>
  <si>
    <t>m</t>
  </si>
  <si>
    <t>Exercice 1</t>
  </si>
  <si>
    <t>Ancien prix</t>
  </si>
  <si>
    <t>%</t>
  </si>
  <si>
    <t>CM</t>
  </si>
  <si>
    <t>Nouveau prix</t>
  </si>
  <si>
    <t>1°)</t>
  </si>
  <si>
    <t xml:space="preserve">2°) Dans un bus de 42 passagers, il y a </t>
  </si>
  <si>
    <t xml:space="preserve">personnes à lunettes, donc % = </t>
  </si>
  <si>
    <t>3°) % réciproque d'une baisse de</t>
  </si>
  <si>
    <t xml:space="preserve">CM1 = </t>
  </si>
  <si>
    <t xml:space="preserve">donc </t>
  </si>
  <si>
    <t xml:space="preserve">CM2 = </t>
  </si>
  <si>
    <t>soit une hausse de</t>
  </si>
  <si>
    <t xml:space="preserve">Et d'une hausse de </t>
  </si>
  <si>
    <t>CM1=</t>
  </si>
  <si>
    <t>donc</t>
  </si>
  <si>
    <t>soit une baisse de</t>
  </si>
  <si>
    <t>Exercice 2</t>
  </si>
  <si>
    <t>Algorithme</t>
  </si>
  <si>
    <t>Etape</t>
  </si>
  <si>
    <t>k</t>
  </si>
  <si>
    <t>U</t>
  </si>
  <si>
    <t>k&lt; N ?</t>
  </si>
  <si>
    <t>N=5</t>
  </si>
  <si>
    <t>U'</t>
  </si>
  <si>
    <t>K'</t>
  </si>
  <si>
    <t>Exercice 3</t>
  </si>
  <si>
    <t xml:space="preserve">x  +  5 )(x + 4 )  +  x² - </t>
  </si>
  <si>
    <t>=</t>
  </si>
  <si>
    <t>1°) Développer A(x) =     (</t>
  </si>
  <si>
    <t>x² + 5x + 20 +</t>
  </si>
  <si>
    <t>x</t>
  </si>
  <si>
    <t xml:space="preserve">x    +   x² - </t>
  </si>
  <si>
    <t xml:space="preserve">x² + </t>
  </si>
  <si>
    <t>x     +</t>
  </si>
  <si>
    <t xml:space="preserve">2°) Résoudre: (2x  + </t>
  </si>
  <si>
    <t>) (      -</t>
  </si>
  <si>
    <t>x + 400 ) = 0</t>
  </si>
  <si>
    <t>C'est une équation produit</t>
  </si>
  <si>
    <t>= 0 ou alors</t>
  </si>
  <si>
    <t xml:space="preserve">2x  + </t>
  </si>
  <si>
    <t>x+ 400 = 0</t>
  </si>
  <si>
    <t xml:space="preserve">2x = </t>
  </si>
  <si>
    <t xml:space="preserve">400 = </t>
  </si>
  <si>
    <t xml:space="preserve">donc x = </t>
  </si>
  <si>
    <t xml:space="preserve">x = </t>
  </si>
  <si>
    <t xml:space="preserve">x- (1 - 10x) = </t>
  </si>
  <si>
    <t xml:space="preserve">x -1 + 10x = </t>
  </si>
  <si>
    <t>x =</t>
  </si>
  <si>
    <t>et l'équation:</t>
  </si>
  <si>
    <t>Exercice 4 Equations de droite de D3</t>
  </si>
  <si>
    <t>D3: y = -2x +</t>
  </si>
  <si>
    <t>y</t>
  </si>
  <si>
    <t>Exercice 5</t>
  </si>
  <si>
    <t>xi</t>
  </si>
  <si>
    <t>moy=</t>
  </si>
  <si>
    <t>ecart type</t>
  </si>
  <si>
    <t xml:space="preserve"> </t>
  </si>
  <si>
    <t xml:space="preserve">V = </t>
  </si>
  <si>
    <t>s=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</si>
</sst>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8" formatCode="0.000"/>
    <numFmt numFmtId="170" formatCode="_-* #,##0.000\ _€_-;\-* #,##0.000\ _€_-;_-* &quot;-&quot;??\ _€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165" fontId="0" fillId="2" borderId="0" xfId="1" applyNumberFormat="1" applyFont="1" applyFill="1" applyAlignment="1"/>
    <xf numFmtId="0" fontId="0" fillId="2" borderId="0" xfId="0" applyFill="1" applyAlignment="1"/>
    <xf numFmtId="168" fontId="0" fillId="2" borderId="0" xfId="0" applyNumberFormat="1" applyFill="1"/>
    <xf numFmtId="0" fontId="0" fillId="3" borderId="0" xfId="0" applyFill="1"/>
    <xf numFmtId="0" fontId="2" fillId="3" borderId="0" xfId="0" applyFont="1" applyFill="1"/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3" fillId="7" borderId="0" xfId="0" applyFont="1" applyFill="1"/>
    <xf numFmtId="0" fontId="0" fillId="0" borderId="0" xfId="0" quotePrefix="1"/>
    <xf numFmtId="0" fontId="2" fillId="8" borderId="0" xfId="0" applyFont="1" applyFill="1"/>
    <xf numFmtId="0" fontId="0" fillId="8" borderId="0" xfId="0" applyFill="1"/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2" xfId="0" applyBorder="1"/>
    <xf numFmtId="0" fontId="0" fillId="4" borderId="0" xfId="0" applyFill="1" applyAlignment="1">
      <alignment horizontal="right"/>
    </xf>
    <xf numFmtId="0" fontId="0" fillId="4" borderId="0" xfId="0" applyFill="1" applyAlignment="1"/>
    <xf numFmtId="165" fontId="0" fillId="4" borderId="0" xfId="1" applyNumberFormat="1" applyFont="1" applyFill="1" applyAlignment="1"/>
    <xf numFmtId="10" fontId="0" fillId="4" borderId="0" xfId="0" applyNumberFormat="1" applyFill="1" applyAlignment="1"/>
    <xf numFmtId="170" fontId="0" fillId="2" borderId="0" xfId="1" applyNumberFormat="1" applyFont="1" applyFill="1" applyAlignment="1"/>
    <xf numFmtId="0" fontId="2" fillId="3" borderId="2" xfId="0" applyFont="1" applyFill="1" applyBorder="1"/>
    <xf numFmtId="164" fontId="0" fillId="2" borderId="0" xfId="1" applyNumberFormat="1" applyFont="1" applyFill="1" applyAlignment="1"/>
    <xf numFmtId="168" fontId="0" fillId="2" borderId="0" xfId="0" applyNumberFormat="1" applyFill="1" applyAlignment="1"/>
    <xf numFmtId="2" fontId="0" fillId="2" borderId="0" xfId="0" applyNumberFormat="1" applyFill="1"/>
    <xf numFmtId="0" fontId="3" fillId="0" borderId="0" xfId="0" applyFont="1"/>
    <xf numFmtId="0" fontId="2" fillId="5" borderId="0" xfId="0" applyFont="1" applyFill="1"/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>
      <selection activeCell="E1" sqref="E1"/>
    </sheetView>
  </sheetViews>
  <sheetFormatPr baseColWidth="10" defaultRowHeight="15"/>
  <cols>
    <col min="2" max="2" width="11.85546875" bestFit="1" customWidth="1"/>
    <col min="3" max="3" width="9.140625" customWidth="1"/>
    <col min="4" max="4" width="8.28515625" customWidth="1"/>
    <col min="5" max="5" width="12.5703125" customWidth="1"/>
    <col min="6" max="6" width="8.5703125" customWidth="1"/>
    <col min="7" max="7" width="8.140625" customWidth="1"/>
    <col min="9" max="9" width="11.5703125" customWidth="1"/>
    <col min="12" max="12" width="7.28515625" customWidth="1"/>
    <col min="13" max="13" width="6.28515625" customWidth="1"/>
    <col min="14" max="14" width="7.28515625" customWidth="1"/>
    <col min="15" max="15" width="4.7109375" customWidth="1"/>
    <col min="16" max="16" width="6.140625" customWidth="1"/>
    <col min="17" max="17" width="5.28515625" customWidth="1"/>
    <col min="18" max="18" width="5.140625" customWidth="1"/>
    <col min="19" max="19" width="7" customWidth="1"/>
  </cols>
  <sheetData>
    <row r="1" spans="1:19">
      <c r="A1" s="31" t="s">
        <v>0</v>
      </c>
      <c r="B1" s="1" t="s">
        <v>1</v>
      </c>
      <c r="C1" s="14">
        <v>7</v>
      </c>
    </row>
    <row r="2" spans="1:19">
      <c r="B2" s="1" t="s">
        <v>2</v>
      </c>
      <c r="C2" s="14">
        <v>4</v>
      </c>
    </row>
    <row r="3" spans="1:19" ht="9" customHeight="1">
      <c r="C3" t="s">
        <v>60</v>
      </c>
    </row>
    <row r="4" spans="1:19" s="9" customFormat="1">
      <c r="A4" s="9" t="s">
        <v>3</v>
      </c>
      <c r="J4" s="26"/>
      <c r="K4" s="9" t="s">
        <v>53</v>
      </c>
    </row>
    <row r="5" spans="1:19">
      <c r="A5" s="8" t="s">
        <v>8</v>
      </c>
      <c r="B5" s="22" t="s">
        <v>4</v>
      </c>
      <c r="C5" s="22" t="s">
        <v>5</v>
      </c>
      <c r="D5" s="22" t="s">
        <v>6</v>
      </c>
      <c r="E5" s="22" t="s">
        <v>7</v>
      </c>
      <c r="J5" s="20"/>
      <c r="K5" t="s">
        <v>54</v>
      </c>
      <c r="L5" s="2">
        <f>C2</f>
        <v>4</v>
      </c>
    </row>
    <row r="6" spans="1:19">
      <c r="B6" s="23">
        <v>95300</v>
      </c>
      <c r="C6" s="22">
        <f>C2</f>
        <v>4</v>
      </c>
      <c r="D6" s="25">
        <f>1+C6/100</f>
        <v>1.04</v>
      </c>
      <c r="E6" s="5">
        <f>B6*D6</f>
        <v>99112</v>
      </c>
      <c r="J6" s="20"/>
    </row>
    <row r="7" spans="1:19">
      <c r="B7" s="23">
        <v>73000</v>
      </c>
      <c r="C7" s="22">
        <f>-C1</f>
        <v>-7</v>
      </c>
      <c r="D7" s="25">
        <f>1-C1/100</f>
        <v>0.92999999999999994</v>
      </c>
      <c r="E7" s="5">
        <f>B7*D7</f>
        <v>67890</v>
      </c>
      <c r="J7" s="20"/>
      <c r="K7" s="21" t="s">
        <v>34</v>
      </c>
      <c r="L7" s="10">
        <v>0</v>
      </c>
      <c r="M7" s="10"/>
      <c r="N7" s="3">
        <v>2</v>
      </c>
    </row>
    <row r="8" spans="1:19">
      <c r="B8" s="23">
        <f>100*C2</f>
        <v>400</v>
      </c>
      <c r="C8" s="24">
        <f>(D8-1)</f>
        <v>2.25</v>
      </c>
      <c r="D8" s="28">
        <f>E8/B8</f>
        <v>3.25</v>
      </c>
      <c r="E8" s="23">
        <v>1300</v>
      </c>
      <c r="J8" s="20"/>
      <c r="K8" s="21" t="s">
        <v>55</v>
      </c>
      <c r="L8" s="10">
        <f>C2</f>
        <v>4</v>
      </c>
      <c r="M8" s="10"/>
      <c r="N8" s="10">
        <f>L5-2*N7</f>
        <v>0</v>
      </c>
    </row>
    <row r="9" spans="1:19">
      <c r="B9" s="27">
        <f>E9/D9</f>
        <v>662.25165562913912</v>
      </c>
      <c r="C9" s="24">
        <v>5.7000000000000002E-2</v>
      </c>
      <c r="D9" s="6">
        <v>1.0569999999999999</v>
      </c>
      <c r="E9" s="23">
        <f>100*C1</f>
        <v>700</v>
      </c>
      <c r="J9" s="20"/>
    </row>
    <row r="10" spans="1:19">
      <c r="J10" s="20"/>
    </row>
    <row r="11" spans="1:19">
      <c r="A11" s="8" t="s">
        <v>9</v>
      </c>
      <c r="D11">
        <f>C1</f>
        <v>7</v>
      </c>
      <c r="E11" t="s">
        <v>10</v>
      </c>
      <c r="H11" s="7">
        <f>D11/42*100</f>
        <v>16.666666666666664</v>
      </c>
      <c r="I11" s="7" t="s">
        <v>5</v>
      </c>
      <c r="J11" s="20"/>
      <c r="K11" s="9" t="s">
        <v>56</v>
      </c>
      <c r="L11" s="9" t="s">
        <v>57</v>
      </c>
      <c r="M11">
        <v>2</v>
      </c>
      <c r="N11">
        <v>5</v>
      </c>
      <c r="O11">
        <v>8</v>
      </c>
      <c r="P11">
        <f>L5</f>
        <v>4</v>
      </c>
      <c r="Q11">
        <v>15</v>
      </c>
      <c r="R11">
        <f>C1</f>
        <v>7</v>
      </c>
      <c r="S11">
        <v>7</v>
      </c>
    </row>
    <row r="12" spans="1:19">
      <c r="J12" s="20"/>
      <c r="M12" s="30">
        <f>M11^2</f>
        <v>4</v>
      </c>
      <c r="N12" s="30">
        <f t="shared" ref="N12:S12" si="0">N11^2</f>
        <v>25</v>
      </c>
      <c r="O12" s="30">
        <f t="shared" si="0"/>
        <v>64</v>
      </c>
      <c r="P12" s="30">
        <f t="shared" si="0"/>
        <v>16</v>
      </c>
      <c r="Q12" s="30">
        <f t="shared" si="0"/>
        <v>225</v>
      </c>
      <c r="R12" s="30">
        <f t="shared" si="0"/>
        <v>49</v>
      </c>
      <c r="S12" s="30">
        <f t="shared" si="0"/>
        <v>49</v>
      </c>
    </row>
    <row r="13" spans="1:19">
      <c r="A13" s="8" t="s">
        <v>11</v>
      </c>
      <c r="D13">
        <f>C2</f>
        <v>4</v>
      </c>
      <c r="E13" t="s">
        <v>5</v>
      </c>
      <c r="G13" t="s">
        <v>16</v>
      </c>
      <c r="I13">
        <f>C1</f>
        <v>7</v>
      </c>
      <c r="J13" t="s">
        <v>5</v>
      </c>
      <c r="L13" t="s">
        <v>58</v>
      </c>
      <c r="M13" s="29">
        <f>AVERAGE(M11:S11)</f>
        <v>6.8571428571428568</v>
      </c>
    </row>
    <row r="14" spans="1:19">
      <c r="A14" t="s">
        <v>12</v>
      </c>
      <c r="B14">
        <f>1-D13/100</f>
        <v>0.96</v>
      </c>
      <c r="G14" t="s">
        <v>17</v>
      </c>
      <c r="H14">
        <f>1+I13/100</f>
        <v>1.07</v>
      </c>
      <c r="L14" t="s">
        <v>59</v>
      </c>
      <c r="M14" s="4">
        <f>P15</f>
        <v>3.8332593899996401</v>
      </c>
      <c r="O14" s="30" t="s">
        <v>61</v>
      </c>
      <c r="P14" s="30">
        <f>SUM(M12:S12)/7-M13^2</f>
        <v>14.693877551020414</v>
      </c>
    </row>
    <row r="15" spans="1:19">
      <c r="A15" t="s">
        <v>13</v>
      </c>
      <c r="G15" t="s">
        <v>18</v>
      </c>
      <c r="O15" s="30" t="s">
        <v>62</v>
      </c>
      <c r="P15" s="30">
        <f>SQRT(P14)</f>
        <v>3.8332593899996401</v>
      </c>
    </row>
    <row r="16" spans="1:19">
      <c r="A16" t="s">
        <v>14</v>
      </c>
      <c r="B16">
        <f>1/B14</f>
        <v>1.0416666666666667</v>
      </c>
      <c r="C16" t="s">
        <v>15</v>
      </c>
      <c r="E16" s="7">
        <f>(B16-1)*100</f>
        <v>4.1666666666666741</v>
      </c>
      <c r="F16" t="s">
        <v>5</v>
      </c>
      <c r="G16" t="s">
        <v>14</v>
      </c>
      <c r="H16">
        <f>1/H14</f>
        <v>0.93457943925233644</v>
      </c>
      <c r="I16" t="s">
        <v>19</v>
      </c>
      <c r="K16" s="7">
        <f>(1-H16)*100</f>
        <v>6.5420560747663554</v>
      </c>
      <c r="L16" s="4" t="s">
        <v>5</v>
      </c>
      <c r="M16" s="4"/>
    </row>
    <row r="18" spans="1:16" s="17" customFormat="1">
      <c r="A18" s="16" t="s">
        <v>20</v>
      </c>
      <c r="B18" s="16"/>
    </row>
    <row r="19" spans="1:16">
      <c r="A19" s="8" t="s">
        <v>21</v>
      </c>
      <c r="B19" s="10" t="s">
        <v>22</v>
      </c>
      <c r="C19" s="10" t="s">
        <v>23</v>
      </c>
      <c r="D19" s="10" t="s">
        <v>24</v>
      </c>
      <c r="E19" s="10" t="s">
        <v>25</v>
      </c>
      <c r="F19" s="10" t="s">
        <v>27</v>
      </c>
      <c r="G19" s="10" t="s">
        <v>28</v>
      </c>
    </row>
    <row r="20" spans="1:16">
      <c r="A20" t="s">
        <v>26</v>
      </c>
      <c r="B20" s="10">
        <v>1</v>
      </c>
      <c r="C20" s="10">
        <v>0</v>
      </c>
      <c r="D20" s="10">
        <v>10</v>
      </c>
      <c r="E20" s="10" t="str">
        <f>IF(C20&lt;5,"oui","non")</f>
        <v>oui</v>
      </c>
      <c r="F20" s="10">
        <f>IF(E20="oui",4*D20+C2,D20)</f>
        <v>44</v>
      </c>
      <c r="G20" s="10">
        <f>C20+1</f>
        <v>1</v>
      </c>
      <c r="P20" t="s">
        <v>60</v>
      </c>
    </row>
    <row r="21" spans="1:16">
      <c r="B21" s="10">
        <f>B20+1</f>
        <v>2</v>
      </c>
      <c r="C21" s="10">
        <f>G20</f>
        <v>1</v>
      </c>
      <c r="D21" s="10">
        <f>F20</f>
        <v>44</v>
      </c>
      <c r="E21" s="10" t="str">
        <f>IF(C21&lt;5,"oui","non")</f>
        <v>oui</v>
      </c>
      <c r="F21" s="10">
        <f>IF(E21="oui",4*D21+C$2,D21)</f>
        <v>180</v>
      </c>
      <c r="G21" s="10">
        <f>C21+1</f>
        <v>2</v>
      </c>
    </row>
    <row r="22" spans="1:16">
      <c r="B22" s="10">
        <f t="shared" ref="B22:B25" si="1">B21+1</f>
        <v>3</v>
      </c>
      <c r="C22" s="10">
        <f t="shared" ref="C22:C25" si="2">G21</f>
        <v>2</v>
      </c>
      <c r="D22" s="10">
        <f t="shared" ref="D22:D25" si="3">F21</f>
        <v>180</v>
      </c>
      <c r="E22" s="10" t="str">
        <f t="shared" ref="E22:E25" si="4">IF(C22&lt;5,"oui","non")</f>
        <v>oui</v>
      </c>
      <c r="F22" s="10">
        <f t="shared" ref="F22:F25" si="5">IF(E22="oui",4*D22+C$2,D22)</f>
        <v>724</v>
      </c>
      <c r="G22" s="10">
        <f t="shared" ref="G22:G25" si="6">C22+1</f>
        <v>3</v>
      </c>
    </row>
    <row r="23" spans="1:16">
      <c r="B23" s="10">
        <f t="shared" si="1"/>
        <v>4</v>
      </c>
      <c r="C23" s="10">
        <f t="shared" si="2"/>
        <v>3</v>
      </c>
      <c r="D23" s="10">
        <f t="shared" si="3"/>
        <v>724</v>
      </c>
      <c r="E23" s="10" t="str">
        <f t="shared" si="4"/>
        <v>oui</v>
      </c>
      <c r="F23" s="10">
        <f t="shared" si="5"/>
        <v>2900</v>
      </c>
      <c r="G23" s="10">
        <f t="shared" si="6"/>
        <v>4</v>
      </c>
    </row>
    <row r="24" spans="1:16">
      <c r="B24" s="10">
        <f t="shared" si="1"/>
        <v>5</v>
      </c>
      <c r="C24" s="10">
        <f t="shared" si="2"/>
        <v>4</v>
      </c>
      <c r="D24" s="10">
        <f t="shared" si="3"/>
        <v>2900</v>
      </c>
      <c r="E24" s="10" t="str">
        <f t="shared" si="4"/>
        <v>oui</v>
      </c>
      <c r="F24" s="10">
        <f t="shared" si="5"/>
        <v>11604</v>
      </c>
      <c r="G24" s="10">
        <f t="shared" si="6"/>
        <v>5</v>
      </c>
    </row>
    <row r="25" spans="1:16">
      <c r="B25" s="10">
        <f t="shared" si="1"/>
        <v>6</v>
      </c>
      <c r="C25" s="10">
        <f t="shared" si="2"/>
        <v>5</v>
      </c>
      <c r="D25" s="3">
        <f t="shared" si="3"/>
        <v>11604</v>
      </c>
      <c r="E25" s="10" t="str">
        <f t="shared" si="4"/>
        <v>non</v>
      </c>
      <c r="F25" s="10">
        <f t="shared" si="5"/>
        <v>11604</v>
      </c>
      <c r="G25" s="10">
        <f t="shared" si="6"/>
        <v>6</v>
      </c>
    </row>
    <row r="27" spans="1:16" s="17" customFormat="1">
      <c r="A27" s="16" t="s">
        <v>29</v>
      </c>
      <c r="B27" s="16"/>
    </row>
    <row r="28" spans="1:16">
      <c r="A28" s="8" t="s">
        <v>32</v>
      </c>
      <c r="B28" s="11"/>
      <c r="C28">
        <f>C2</f>
        <v>4</v>
      </c>
      <c r="D28" t="s">
        <v>30</v>
      </c>
      <c r="F28" s="12">
        <f>C1</f>
        <v>7</v>
      </c>
      <c r="G28" t="s">
        <v>31</v>
      </c>
      <c r="H28">
        <f>C2</f>
        <v>4</v>
      </c>
      <c r="I28" t="s">
        <v>33</v>
      </c>
      <c r="J28">
        <f>C28*4</f>
        <v>16</v>
      </c>
      <c r="K28" t="s">
        <v>35</v>
      </c>
      <c r="L28" s="12">
        <f>C1</f>
        <v>7</v>
      </c>
      <c r="M28" s="12"/>
    </row>
    <row r="29" spans="1:16">
      <c r="B29" s="11"/>
      <c r="G29" t="s">
        <v>31</v>
      </c>
      <c r="H29" s="4">
        <f>H28+1</f>
        <v>5</v>
      </c>
      <c r="I29" s="4" t="s">
        <v>36</v>
      </c>
      <c r="J29" s="4">
        <f>J28+5</f>
        <v>21</v>
      </c>
      <c r="K29" s="4" t="s">
        <v>37</v>
      </c>
      <c r="L29" s="13">
        <f>20-L28</f>
        <v>13</v>
      </c>
      <c r="M29" s="13"/>
    </row>
    <row r="31" spans="1:16">
      <c r="A31" t="s">
        <v>38</v>
      </c>
      <c r="C31">
        <f>C1</f>
        <v>7</v>
      </c>
      <c r="D31" t="s">
        <v>39</v>
      </c>
      <c r="E31">
        <f>C2</f>
        <v>4</v>
      </c>
      <c r="F31" t="s">
        <v>40</v>
      </c>
      <c r="H31" t="s">
        <v>52</v>
      </c>
      <c r="J31">
        <f>C2</f>
        <v>4</v>
      </c>
      <c r="K31" t="s">
        <v>49</v>
      </c>
      <c r="L31" s="2">
        <f>C1</f>
        <v>7</v>
      </c>
      <c r="M31" s="2"/>
    </row>
    <row r="32" spans="1:16">
      <c r="A32" t="s">
        <v>41</v>
      </c>
      <c r="I32" s="20"/>
      <c r="J32">
        <f>J31</f>
        <v>4</v>
      </c>
      <c r="K32" t="s">
        <v>50</v>
      </c>
      <c r="L32" s="2">
        <f>L31</f>
        <v>7</v>
      </c>
      <c r="M32" s="2"/>
    </row>
    <row r="33" spans="1:14">
      <c r="A33" s="1" t="s">
        <v>43</v>
      </c>
      <c r="B33" s="2">
        <f>C31</f>
        <v>7</v>
      </c>
      <c r="C33" s="15" t="s">
        <v>42</v>
      </c>
      <c r="E33">
        <f>-E31</f>
        <v>-4</v>
      </c>
      <c r="F33" t="s">
        <v>44</v>
      </c>
      <c r="I33" s="20"/>
      <c r="J33">
        <f>J32+10</f>
        <v>14</v>
      </c>
      <c r="K33" t="s">
        <v>51</v>
      </c>
      <c r="L33" s="2">
        <f>L32+1</f>
        <v>8</v>
      </c>
      <c r="M33" s="2"/>
    </row>
    <row r="34" spans="1:14" ht="15.75" thickBot="1">
      <c r="B34" s="1" t="s">
        <v>45</v>
      </c>
      <c r="C34" s="2">
        <f>-B33</f>
        <v>-7</v>
      </c>
      <c r="F34" t="s">
        <v>46</v>
      </c>
      <c r="G34" s="1">
        <f>E31</f>
        <v>4</v>
      </c>
      <c r="H34" t="s">
        <v>34</v>
      </c>
      <c r="I34" s="20"/>
      <c r="K34" s="1" t="s">
        <v>48</v>
      </c>
      <c r="L34" s="18">
        <f>L33</f>
        <v>8</v>
      </c>
      <c r="M34" s="19" t="s">
        <v>31</v>
      </c>
      <c r="N34" s="4">
        <f xml:space="preserve"> L34/L35</f>
        <v>0.5714285714285714</v>
      </c>
    </row>
    <row r="35" spans="1:14" ht="15.75" thickBot="1">
      <c r="B35" t="s">
        <v>47</v>
      </c>
      <c r="C35" s="18">
        <f>C34</f>
        <v>-7</v>
      </c>
      <c r="F35" s="1" t="s">
        <v>48</v>
      </c>
      <c r="G35" s="18">
        <v>400</v>
      </c>
      <c r="I35" s="20"/>
      <c r="L35" s="3">
        <f>J33</f>
        <v>14</v>
      </c>
      <c r="M35" s="3"/>
      <c r="N35" s="4"/>
    </row>
    <row r="36" spans="1:14">
      <c r="C36" s="3">
        <v>2</v>
      </c>
      <c r="F36" s="1"/>
      <c r="G36" s="3">
        <f>G34</f>
        <v>4</v>
      </c>
      <c r="I36" s="20"/>
    </row>
    <row r="37" spans="1:14">
      <c r="B37" s="1" t="s">
        <v>48</v>
      </c>
      <c r="C37" s="4">
        <f>C34/2</f>
        <v>-3.5</v>
      </c>
      <c r="F37" s="1" t="s">
        <v>48</v>
      </c>
      <c r="G37" s="3">
        <f>G35/G36</f>
        <v>100</v>
      </c>
      <c r="I37" s="20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1:B2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corrigé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new-marc</dc:creator>
  <cp:lastModifiedBy>new-marc</cp:lastModifiedBy>
  <dcterms:created xsi:type="dcterms:W3CDTF">2013-10-03T22:57:05Z</dcterms:created>
  <dcterms:modified xsi:type="dcterms:W3CDTF">2013-10-04T03:21:46Z</dcterms:modified>
</cp:coreProperties>
</file>